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0E3D0E5-24AC-405B-B921-261379BCD0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7" i="1" s="1"/>
  <c r="E35" i="1" s="1"/>
  <c r="D51" i="1"/>
  <c r="D12" i="1"/>
  <c r="E28" i="1" l="1"/>
  <c r="E37" i="1"/>
  <c r="E36" i="1"/>
  <c r="D42" i="1"/>
  <c r="D48" i="1" s="1"/>
  <c r="D55" i="1" s="1"/>
  <c r="E38" i="1"/>
  <c r="E19" i="1"/>
  <c r="E23" i="1"/>
  <c r="E27" i="1"/>
  <c r="E32" i="1"/>
  <c r="D50" i="1"/>
  <c r="E45" i="1"/>
  <c r="D16" i="1"/>
  <c r="E20" i="1"/>
  <c r="E24" i="1"/>
  <c r="E29" i="1"/>
  <c r="E33" i="1"/>
  <c r="E21" i="1"/>
  <c r="E25" i="1"/>
  <c r="E30" i="1"/>
  <c r="E34" i="1"/>
  <c r="E18" i="1"/>
  <c r="E22" i="1"/>
  <c r="E26" i="1"/>
  <c r="E31" i="1"/>
  <c r="D41" i="1" l="1"/>
  <c r="D58" i="1" l="1"/>
  <c r="D47" i="1"/>
  <c r="D57" i="1" l="1"/>
</calcChain>
</file>

<file path=xl/sharedStrings.xml><?xml version="1.0" encoding="utf-8"?>
<sst xmlns="http://schemas.openxmlformats.org/spreadsheetml/2006/main" count="45" uniqueCount="45">
  <si>
    <t>Venituri</t>
  </si>
  <si>
    <t>Venituri din servicii</t>
  </si>
  <si>
    <t>Venituri din chirii</t>
  </si>
  <si>
    <t>Subventii pentru investitii</t>
  </si>
  <si>
    <t>Total venituri</t>
  </si>
  <si>
    <t>Cheltuieli</t>
  </si>
  <si>
    <t>Materiale consumabile</t>
  </si>
  <si>
    <t>Obiecte de inventar</t>
  </si>
  <si>
    <t>Intretinere si reparatii</t>
  </si>
  <si>
    <t>Chirii</t>
  </si>
  <si>
    <t>Postale si telecomunicatii</t>
  </si>
  <si>
    <t>Comisioane bancare</t>
  </si>
  <si>
    <t>Amortizare</t>
  </si>
  <si>
    <t>% Cheltuieli financiare</t>
  </si>
  <si>
    <t>Total cheltuieli financire</t>
  </si>
  <si>
    <t>Cheltuieli cu dobanzile</t>
  </si>
  <si>
    <t>% Marja profit net</t>
  </si>
  <si>
    <t>Profit net</t>
  </si>
  <si>
    <t>Buget venituri si cheltuieli</t>
  </si>
  <si>
    <t>Venituri vanzare marfa</t>
  </si>
  <si>
    <t>Alte venituri din exploatare</t>
  </si>
  <si>
    <t>% Cheltuieli operationale</t>
  </si>
  <si>
    <t>Combustibilul</t>
  </si>
  <si>
    <t>Materiale nestocare</t>
  </si>
  <si>
    <t>Utilitati energie si apa</t>
  </si>
  <si>
    <t>Cheltuieli cu marfa vanduta</t>
  </si>
  <si>
    <t>Prime de asigurare</t>
  </si>
  <si>
    <t>Comisioane si onorarii</t>
  </si>
  <si>
    <t>Protocol</t>
  </si>
  <si>
    <t>Marketing</t>
  </si>
  <si>
    <t>Profit operational</t>
  </si>
  <si>
    <t>% Marja profit operational</t>
  </si>
  <si>
    <t>Transport, deplasari</t>
  </si>
  <si>
    <t>Servicii prestate de terti</t>
  </si>
  <si>
    <t>Taxe si impozite</t>
  </si>
  <si>
    <t>Salarii si contributii salariale</t>
  </si>
  <si>
    <t>Alte cheltuieli din exploatare</t>
  </si>
  <si>
    <t xml:space="preserve">Donatii </t>
  </si>
  <si>
    <t>% Marja profit din exploatare</t>
  </si>
  <si>
    <t>Cheltuieli diferente curs</t>
  </si>
  <si>
    <t>Impozit profit</t>
  </si>
  <si>
    <t>Rezultat din exploatare</t>
  </si>
  <si>
    <t>Total cheltuieli operationale</t>
  </si>
  <si>
    <t>Cheltuieli management si consultanta</t>
  </si>
  <si>
    <t>Venituri din dobanzi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</si>
</sst>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C00000"/>
      <name val="Calibri"/>
      <family val="2"/>
    </font>
    <font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" fontId="0" fillId="0" borderId="0" xfId="0" applyNumberFormat="1"/>
    <xf numFmtId="0" fontId="0" fillId="0" borderId="1" xfId="0" applyBorder="1"/>
    <xf numFmtId="0" fontId="3" fillId="4" borderId="1" xfId="0" applyFont="1" applyFill="1" applyBorder="1"/>
    <xf numFmtId="4" fontId="5" fillId="0" borderId="0" xfId="0" applyNumberFormat="1" applyFont="1"/>
    <xf numFmtId="10" fontId="5" fillId="0" borderId="0" xfId="1" applyNumberFormat="1" applyFont="1"/>
    <xf numFmtId="0" fontId="3" fillId="5" borderId="1" xfId="0" applyFont="1" applyFill="1" applyBorder="1"/>
    <xf numFmtId="4" fontId="3" fillId="5" borderId="1" xfId="0" applyNumberFormat="1" applyFont="1" applyFill="1" applyBorder="1"/>
    <xf numFmtId="4" fontId="7" fillId="7" borderId="1" xfId="0" applyNumberFormat="1" applyFont="1" applyFill="1" applyBorder="1"/>
    <xf numFmtId="4" fontId="3" fillId="7" borderId="1" xfId="0" applyNumberFormat="1" applyFont="1" applyFill="1" applyBorder="1"/>
    <xf numFmtId="0" fontId="4" fillId="8" borderId="1" xfId="0" applyFont="1" applyFill="1" applyBorder="1"/>
    <xf numFmtId="4" fontId="4" fillId="9" borderId="1" xfId="0" applyNumberFormat="1" applyFont="1" applyFill="1" applyBorder="1"/>
    <xf numFmtId="10" fontId="6" fillId="0" borderId="0" xfId="1" applyNumberFormat="1" applyFont="1"/>
    <xf numFmtId="0" fontId="4" fillId="0" borderId="0" xfId="0" applyFont="1"/>
    <xf numFmtId="0" fontId="2" fillId="0" borderId="0" xfId="0" applyFont="1"/>
    <xf numFmtId="10" fontId="8" fillId="0" borderId="0" xfId="1" applyNumberFormat="1" applyFont="1"/>
    <xf numFmtId="0" fontId="2" fillId="10" borderId="1" xfId="0" applyFont="1" applyFill="1" applyBorder="1"/>
    <xf numFmtId="4" fontId="2" fillId="10" borderId="1" xfId="0" applyNumberFormat="1" applyFont="1" applyFill="1" applyBorder="1"/>
    <xf numFmtId="0" fontId="9" fillId="6" borderId="0" xfId="0" applyFont="1" applyFill="1"/>
    <xf numFmtId="4" fontId="9" fillId="6" borderId="0" xfId="0" applyNumberFormat="1" applyFont="1" applyFill="1"/>
    <xf numFmtId="10" fontId="9" fillId="6" borderId="0" xfId="1" applyNumberFormat="1" applyFont="1" applyFill="1" applyBorder="1"/>
    <xf numFmtId="0" fontId="10" fillId="0" borderId="0" xfId="0" applyFont="1"/>
    <xf numFmtId="4" fontId="1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63"/>
  <sheetViews>
    <sheetView tabSelected="1" topLeftCell="A36" workbookViewId="0">
      <selection activeCell="E47" sqref="E47"/>
    </sheetView>
  </sheetViews>
  <sheetFormatPr defaultRowHeight="14.4" x14ac:dyDescent="0.3"/>
  <cols>
    <col min="2" max="2" width="35.88671875" customWidth="1"/>
    <col min="3" max="3" width="5.88671875" customWidth="1"/>
    <col min="4" max="4" width="12.6640625" customWidth="1"/>
    <col min="5" max="5" width="9.109375" customWidth="1"/>
  </cols>
  <sheetData>
    <row r="3" spans="2:5" x14ac:dyDescent="0.3">
      <c r="B3" s="1" t="s">
        <v>18</v>
      </c>
      <c r="D3" s="2">
        <v>2024</v>
      </c>
      <c r="E3" s="3"/>
    </row>
    <row r="4" spans="2:5" x14ac:dyDescent="0.3">
      <c r="B4" s="4" t="s">
        <v>0</v>
      </c>
      <c r="D4" s="4"/>
    </row>
    <row r="5" spans="2:5" x14ac:dyDescent="0.3">
      <c r="B5" s="5" t="s">
        <v>1</v>
      </c>
      <c r="D5" s="6">
        <v>0</v>
      </c>
    </row>
    <row r="6" spans="2:5" x14ac:dyDescent="0.3">
      <c r="B6" s="5" t="s">
        <v>2</v>
      </c>
      <c r="D6" s="6">
        <v>8100000</v>
      </c>
    </row>
    <row r="7" spans="2:5" x14ac:dyDescent="0.3">
      <c r="B7" s="5" t="s">
        <v>19</v>
      </c>
      <c r="D7" s="6">
        <v>4200000</v>
      </c>
    </row>
    <row r="8" spans="2:5" x14ac:dyDescent="0.3">
      <c r="B8" s="5" t="s">
        <v>3</v>
      </c>
      <c r="D8" s="6">
        <v>60000</v>
      </c>
    </row>
    <row r="9" spans="2:5" x14ac:dyDescent="0.3">
      <c r="B9" s="5" t="s">
        <v>20</v>
      </c>
      <c r="D9" s="6">
        <v>500000</v>
      </c>
    </row>
    <row r="10" spans="2:5" x14ac:dyDescent="0.3">
      <c r="B10" s="5" t="s">
        <v>44</v>
      </c>
      <c r="D10" s="6">
        <v>3300000</v>
      </c>
    </row>
    <row r="11" spans="2:5" x14ac:dyDescent="0.3">
      <c r="B11" s="5"/>
      <c r="D11" s="6"/>
    </row>
    <row r="12" spans="2:5" x14ac:dyDescent="0.3">
      <c r="B12" s="7" t="s">
        <v>4</v>
      </c>
      <c r="D12" s="8">
        <f>SUM(D5:D11)</f>
        <v>16160000</v>
      </c>
      <c r="E12" s="9"/>
    </row>
    <row r="13" spans="2:5" x14ac:dyDescent="0.3">
      <c r="B13" s="10"/>
      <c r="D13" s="10"/>
    </row>
    <row r="14" spans="2:5" x14ac:dyDescent="0.3">
      <c r="B14" s="11" t="s">
        <v>5</v>
      </c>
      <c r="D14" s="11"/>
    </row>
    <row r="16" spans="2:5" x14ac:dyDescent="0.3">
      <c r="B16" s="12" t="s">
        <v>21</v>
      </c>
      <c r="D16" s="13">
        <f>D17/D$12</f>
        <v>0.33849009900990101</v>
      </c>
    </row>
    <row r="17" spans="2:5" x14ac:dyDescent="0.3">
      <c r="B17" s="14" t="s">
        <v>42</v>
      </c>
      <c r="D17" s="15">
        <f>SUM(D18:D39)</f>
        <v>5470000</v>
      </c>
    </row>
    <row r="18" spans="2:5" x14ac:dyDescent="0.3">
      <c r="B18" s="18" t="s">
        <v>22</v>
      </c>
      <c r="D18" s="19">
        <v>5000</v>
      </c>
      <c r="E18" s="20">
        <f>D18/$D$17</f>
        <v>9.1407678244972577E-4</v>
      </c>
    </row>
    <row r="19" spans="2:5" x14ac:dyDescent="0.3">
      <c r="B19" s="18" t="s">
        <v>6</v>
      </c>
      <c r="D19" s="19">
        <v>10000</v>
      </c>
      <c r="E19" s="20">
        <f t="shared" ref="E19:E38" si="0">D19/$D$17</f>
        <v>1.8281535648994515E-3</v>
      </c>
    </row>
    <row r="20" spans="2:5" x14ac:dyDescent="0.3">
      <c r="B20" s="18" t="s">
        <v>7</v>
      </c>
      <c r="D20" s="19">
        <v>5000</v>
      </c>
      <c r="E20" s="20">
        <f t="shared" si="0"/>
        <v>9.1407678244972577E-4</v>
      </c>
    </row>
    <row r="21" spans="2:5" x14ac:dyDescent="0.3">
      <c r="B21" s="18" t="s">
        <v>23</v>
      </c>
      <c r="D21" s="19">
        <v>40000</v>
      </c>
      <c r="E21" s="20">
        <f t="shared" si="0"/>
        <v>7.3126142595978062E-3</v>
      </c>
    </row>
    <row r="22" spans="2:5" x14ac:dyDescent="0.3">
      <c r="B22" s="18" t="s">
        <v>24</v>
      </c>
      <c r="D22" s="19">
        <v>125000</v>
      </c>
      <c r="E22" s="20">
        <f t="shared" si="0"/>
        <v>2.2851919561243144E-2</v>
      </c>
    </row>
    <row r="23" spans="2:5" x14ac:dyDescent="0.3">
      <c r="B23" s="18" t="s">
        <v>25</v>
      </c>
      <c r="D23" s="19">
        <f>D7*0.8</f>
        <v>3360000</v>
      </c>
      <c r="E23" s="20">
        <f t="shared" si="0"/>
        <v>0.61425959780621575</v>
      </c>
    </row>
    <row r="24" spans="2:5" x14ac:dyDescent="0.3">
      <c r="B24" s="18" t="s">
        <v>8</v>
      </c>
      <c r="D24" s="19">
        <v>20000</v>
      </c>
      <c r="E24" s="20">
        <f t="shared" si="0"/>
        <v>3.6563071297989031E-3</v>
      </c>
    </row>
    <row r="25" spans="2:5" x14ac:dyDescent="0.3">
      <c r="B25" s="18" t="s">
        <v>9</v>
      </c>
      <c r="D25" s="19">
        <v>1000</v>
      </c>
      <c r="E25" s="20">
        <f t="shared" si="0"/>
        <v>1.8281535648994517E-4</v>
      </c>
    </row>
    <row r="26" spans="2:5" x14ac:dyDescent="0.3">
      <c r="B26" s="18" t="s">
        <v>26</v>
      </c>
      <c r="D26" s="19">
        <v>25000</v>
      </c>
      <c r="E26" s="20">
        <f t="shared" si="0"/>
        <v>4.570383912248629E-3</v>
      </c>
    </row>
    <row r="27" spans="2:5" x14ac:dyDescent="0.3">
      <c r="B27" s="18" t="s">
        <v>43</v>
      </c>
      <c r="D27" s="19">
        <v>80000</v>
      </c>
      <c r="E27" s="20">
        <f t="shared" si="0"/>
        <v>1.4625228519195612E-2</v>
      </c>
    </row>
    <row r="28" spans="2:5" x14ac:dyDescent="0.3">
      <c r="B28" s="18" t="s">
        <v>27</v>
      </c>
      <c r="D28" s="19">
        <v>110000</v>
      </c>
      <c r="E28" s="20">
        <f t="shared" si="0"/>
        <v>2.0109689213893969E-2</v>
      </c>
    </row>
    <row r="29" spans="2:5" x14ac:dyDescent="0.3">
      <c r="B29" s="18" t="s">
        <v>28</v>
      </c>
      <c r="D29" s="19">
        <v>20000</v>
      </c>
      <c r="E29" s="20">
        <f t="shared" si="0"/>
        <v>3.6563071297989031E-3</v>
      </c>
    </row>
    <row r="30" spans="2:5" x14ac:dyDescent="0.3">
      <c r="B30" s="18" t="s">
        <v>29</v>
      </c>
      <c r="D30" s="19">
        <v>140000</v>
      </c>
      <c r="E30" s="20">
        <f t="shared" si="0"/>
        <v>2.5594149908592323E-2</v>
      </c>
    </row>
    <row r="31" spans="2:5" x14ac:dyDescent="0.3">
      <c r="B31" s="18" t="s">
        <v>32</v>
      </c>
      <c r="D31" s="19">
        <v>5000</v>
      </c>
      <c r="E31" s="20">
        <f t="shared" si="0"/>
        <v>9.1407678244972577E-4</v>
      </c>
    </row>
    <row r="32" spans="2:5" x14ac:dyDescent="0.3">
      <c r="B32" s="18" t="s">
        <v>10</v>
      </c>
      <c r="D32" s="19">
        <v>14000</v>
      </c>
      <c r="E32" s="20">
        <f t="shared" si="0"/>
        <v>2.5594149908592322E-3</v>
      </c>
    </row>
    <row r="33" spans="2:5" x14ac:dyDescent="0.3">
      <c r="B33" s="18" t="s">
        <v>11</v>
      </c>
      <c r="D33" s="19">
        <v>50000</v>
      </c>
      <c r="E33" s="20">
        <f t="shared" si="0"/>
        <v>9.140767824497258E-3</v>
      </c>
    </row>
    <row r="34" spans="2:5" x14ac:dyDescent="0.3">
      <c r="B34" s="18" t="s">
        <v>33</v>
      </c>
      <c r="D34" s="19">
        <v>1000000</v>
      </c>
      <c r="E34" s="20">
        <f t="shared" si="0"/>
        <v>0.18281535648994515</v>
      </c>
    </row>
    <row r="35" spans="2:5" x14ac:dyDescent="0.3">
      <c r="B35" s="18" t="s">
        <v>34</v>
      </c>
      <c r="D35" s="19">
        <v>260000</v>
      </c>
      <c r="E35" s="20">
        <f t="shared" si="0"/>
        <v>4.7531992687385741E-2</v>
      </c>
    </row>
    <row r="36" spans="2:5" x14ac:dyDescent="0.3">
      <c r="B36" s="18" t="s">
        <v>35</v>
      </c>
      <c r="D36" s="19">
        <v>80000</v>
      </c>
      <c r="E36" s="20">
        <f t="shared" si="0"/>
        <v>1.4625228519195612E-2</v>
      </c>
    </row>
    <row r="37" spans="2:5" x14ac:dyDescent="0.3">
      <c r="B37" s="18" t="s">
        <v>36</v>
      </c>
      <c r="D37" s="19">
        <v>40000</v>
      </c>
      <c r="E37" s="20">
        <f t="shared" si="0"/>
        <v>7.3126142595978062E-3</v>
      </c>
    </row>
    <row r="38" spans="2:5" x14ac:dyDescent="0.3">
      <c r="B38" s="18" t="s">
        <v>37</v>
      </c>
      <c r="D38" s="19">
        <v>80000</v>
      </c>
      <c r="E38" s="20">
        <f t="shared" si="0"/>
        <v>1.4625228519195612E-2</v>
      </c>
    </row>
    <row r="39" spans="2:5" x14ac:dyDescent="0.3">
      <c r="B39" s="18"/>
      <c r="D39" s="19"/>
      <c r="E39" s="20"/>
    </row>
    <row r="41" spans="2:5" x14ac:dyDescent="0.3">
      <c r="B41" s="12" t="s">
        <v>31</v>
      </c>
      <c r="C41" s="13"/>
      <c r="D41" s="13">
        <f>D42/D$12</f>
        <v>0.66150990099009899</v>
      </c>
    </row>
    <row r="42" spans="2:5" x14ac:dyDescent="0.3">
      <c r="B42" s="16" t="s">
        <v>30</v>
      </c>
      <c r="D42" s="17">
        <f>D12-D17</f>
        <v>10690000</v>
      </c>
    </row>
    <row r="45" spans="2:5" x14ac:dyDescent="0.3">
      <c r="B45" s="18" t="s">
        <v>12</v>
      </c>
      <c r="D45" s="19">
        <v>1300000</v>
      </c>
      <c r="E45" s="20">
        <f>D45/$D$12</f>
        <v>8.0445544554455448E-2</v>
      </c>
    </row>
    <row r="46" spans="2:5" x14ac:dyDescent="0.3">
      <c r="B46" s="21"/>
      <c r="D46" s="21"/>
    </row>
    <row r="47" spans="2:5" x14ac:dyDescent="0.3">
      <c r="B47" s="12" t="s">
        <v>38</v>
      </c>
      <c r="C47" s="13"/>
      <c r="D47" s="13">
        <f>D48/D$12</f>
        <v>0.58106435643564358</v>
      </c>
    </row>
    <row r="48" spans="2:5" x14ac:dyDescent="0.3">
      <c r="B48" s="16" t="s">
        <v>41</v>
      </c>
      <c r="D48" s="17">
        <f>D42-D45</f>
        <v>9390000</v>
      </c>
    </row>
    <row r="49" spans="2:5" x14ac:dyDescent="0.3">
      <c r="B49" s="21"/>
      <c r="D49" s="21"/>
    </row>
    <row r="50" spans="2:5" x14ac:dyDescent="0.3">
      <c r="B50" s="12" t="s">
        <v>13</v>
      </c>
      <c r="D50" s="13">
        <f>D51/D$12</f>
        <v>0.14294554455445543</v>
      </c>
    </row>
    <row r="51" spans="2:5" x14ac:dyDescent="0.3">
      <c r="B51" s="14" t="s">
        <v>14</v>
      </c>
      <c r="D51" s="15">
        <f>SUM(D52:D53)</f>
        <v>2310000</v>
      </c>
    </row>
    <row r="52" spans="2:5" x14ac:dyDescent="0.3">
      <c r="B52" s="18" t="s">
        <v>15</v>
      </c>
      <c r="D52" s="19">
        <v>2300000</v>
      </c>
      <c r="E52" s="20"/>
    </row>
    <row r="53" spans="2:5" x14ac:dyDescent="0.3">
      <c r="B53" s="18" t="s">
        <v>39</v>
      </c>
      <c r="D53" s="19">
        <v>10000</v>
      </c>
      <c r="E53" s="20"/>
    </row>
    <row r="54" spans="2:5" x14ac:dyDescent="0.3">
      <c r="B54" s="21"/>
      <c r="D54" s="21"/>
    </row>
    <row r="55" spans="2:5" x14ac:dyDescent="0.3">
      <c r="B55" s="14" t="s">
        <v>40</v>
      </c>
      <c r="C55" s="22"/>
      <c r="D55" s="15">
        <f>0.16*(D48-D51)</f>
        <v>1132800</v>
      </c>
      <c r="E55" s="23"/>
    </row>
    <row r="57" spans="2:5" x14ac:dyDescent="0.3">
      <c r="B57" s="12" t="s">
        <v>16</v>
      </c>
      <c r="D57" s="13">
        <f>D58/D$12</f>
        <v>0.36801980198019801</v>
      </c>
    </row>
    <row r="58" spans="2:5" x14ac:dyDescent="0.3">
      <c r="B58" s="24" t="s">
        <v>17</v>
      </c>
      <c r="D58" s="25">
        <f>D48-D51-D55</f>
        <v>5947200</v>
      </c>
      <c r="E58" s="20"/>
    </row>
    <row r="60" spans="2:5" x14ac:dyDescent="0.3">
      <c r="B60" s="26"/>
      <c r="C60" s="26"/>
      <c r="D60" s="27"/>
      <c r="E60" s="28"/>
    </row>
    <row r="61" spans="2:5" x14ac:dyDescent="0.3">
      <c r="E61" s="28"/>
    </row>
    <row r="63" spans="2:5" x14ac:dyDescent="0.3">
      <c r="B63" s="29"/>
      <c r="D6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2024-03-21T21:13:48Z</dcterms:modified>
</cp:coreProperties>
</file>