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9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1" i="1"/>
  <c r="D47" i="1"/>
  <c r="D44" i="1"/>
  <c r="D6" i="1"/>
  <c r="D50" i="1"/>
  <c r="D17" i="1"/>
  <c r="E34" i="1" s="1"/>
  <c r="D12" i="1"/>
  <c r="E36" i="1" l="1"/>
  <c r="E35" i="1"/>
  <c r="D41" i="1"/>
  <c r="E37" i="1"/>
  <c r="E19" i="1"/>
  <c r="E23" i="1"/>
  <c r="E27" i="1"/>
  <c r="E31" i="1"/>
  <c r="D49" i="1"/>
  <c r="E44" i="1"/>
  <c r="D16" i="1"/>
  <c r="E20" i="1"/>
  <c r="E24" i="1"/>
  <c r="E28" i="1"/>
  <c r="E32" i="1"/>
  <c r="E21" i="1"/>
  <c r="E25" i="1"/>
  <c r="E29" i="1"/>
  <c r="E33" i="1"/>
  <c r="E18" i="1"/>
  <c r="E22" i="1"/>
  <c r="E26" i="1"/>
  <c r="E30" i="1"/>
  <c r="D40" i="1" l="1"/>
  <c r="D57" i="1" l="1"/>
  <c r="D46" i="1"/>
  <c r="D56" i="1" l="1"/>
</calcChain>
</file>

<file path=xl/sharedStrings.xml><?xml version="1.0" encoding="utf-8"?>
<sst xmlns="http://schemas.openxmlformats.org/spreadsheetml/2006/main" count="43" uniqueCount="43">
  <si>
    <t>Venituri</t>
  </si>
  <si>
    <t>Venituri din servicii</t>
  </si>
  <si>
    <t>Venituri din chirii</t>
  </si>
  <si>
    <t>Subventii pentru investitii</t>
  </si>
  <si>
    <t>Total venituri</t>
  </si>
  <si>
    <t>Cheltuieli</t>
  </si>
  <si>
    <t>Materiale consumabile</t>
  </si>
  <si>
    <t>Obiecte de inventar</t>
  </si>
  <si>
    <t>Intretinere si reparatii</t>
  </si>
  <si>
    <t>Chirii</t>
  </si>
  <si>
    <t>Postale si telecomunicatii</t>
  </si>
  <si>
    <t>Comisioane bancare</t>
  </si>
  <si>
    <t>Amortizare</t>
  </si>
  <si>
    <t>% Cheltuieli financiare</t>
  </si>
  <si>
    <t>Total cheltuieli financire</t>
  </si>
  <si>
    <t>Cheltuieli cu dobanzile</t>
  </si>
  <si>
    <t>% Marja profit net</t>
  </si>
  <si>
    <t>Profit net</t>
  </si>
  <si>
    <t>Buget venituri si cheltuieli</t>
  </si>
  <si>
    <t>Venituri vanzare marfa</t>
  </si>
  <si>
    <t>Alte venituri din exploatare</t>
  </si>
  <si>
    <t>% Cheltuieli operationale</t>
  </si>
  <si>
    <t>Combustibilul</t>
  </si>
  <si>
    <t>Materiale nestocare</t>
  </si>
  <si>
    <t>Utilitati energie si apa</t>
  </si>
  <si>
    <t>Cheltuieli cu marfa vanduta</t>
  </si>
  <si>
    <t>Prime de asigurare</t>
  </si>
  <si>
    <t>Comisioane si onorarii</t>
  </si>
  <si>
    <t>Protocol</t>
  </si>
  <si>
    <t>Marketing</t>
  </si>
  <si>
    <t>Profit operational</t>
  </si>
  <si>
    <t>% Marja profit operational</t>
  </si>
  <si>
    <t>Transport, deplasari</t>
  </si>
  <si>
    <t>Servicii prestate de terti</t>
  </si>
  <si>
    <t>Taxe si impozite</t>
  </si>
  <si>
    <t>Salarii si contributii salariale</t>
  </si>
  <si>
    <t>Alte cheltuieli din exploatare</t>
  </si>
  <si>
    <t xml:space="preserve">Donatii </t>
  </si>
  <si>
    <t>% Marja profit din exploatare</t>
  </si>
  <si>
    <t>Cheltuieli diferente curs</t>
  </si>
  <si>
    <t>Impozit profit</t>
  </si>
  <si>
    <t>Rezultat din exploatare</t>
  </si>
  <si>
    <t>Total cheltuieli operationale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</si>
</sst>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C00000"/>
      <name val="Calibri"/>
      <family val="2"/>
    </font>
    <font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" fontId="0" fillId="0" borderId="0" xfId="0" applyNumberFormat="1"/>
    <xf numFmtId="0" fontId="0" fillId="0" borderId="1" xfId="0" applyBorder="1"/>
    <xf numFmtId="0" fontId="3" fillId="4" borderId="1" xfId="0" applyFont="1" applyFill="1" applyBorder="1"/>
    <xf numFmtId="4" fontId="5" fillId="0" borderId="0" xfId="0" applyNumberFormat="1" applyFont="1"/>
    <xf numFmtId="10" fontId="5" fillId="0" borderId="0" xfId="1" applyNumberFormat="1" applyFont="1"/>
    <xf numFmtId="0" fontId="3" fillId="5" borderId="1" xfId="0" applyFont="1" applyFill="1" applyBorder="1"/>
    <xf numFmtId="4" fontId="3" fillId="5" borderId="1" xfId="0" applyNumberFormat="1" applyFont="1" applyFill="1" applyBorder="1"/>
    <xf numFmtId="4" fontId="7" fillId="7" borderId="1" xfId="0" applyNumberFormat="1" applyFont="1" applyFill="1" applyBorder="1"/>
    <xf numFmtId="4" fontId="3" fillId="7" borderId="1" xfId="0" applyNumberFormat="1" applyFont="1" applyFill="1" applyBorder="1"/>
    <xf numFmtId="0" fontId="4" fillId="8" borderId="1" xfId="0" applyFont="1" applyFill="1" applyBorder="1"/>
    <xf numFmtId="4" fontId="4" fillId="9" borderId="1" xfId="0" applyNumberFormat="1" applyFont="1" applyFill="1" applyBorder="1"/>
    <xf numFmtId="10" fontId="6" fillId="0" borderId="0" xfId="1" applyNumberFormat="1" applyFont="1"/>
    <xf numFmtId="0" fontId="4" fillId="0" borderId="0" xfId="0" applyFont="1"/>
    <xf numFmtId="0" fontId="2" fillId="0" borderId="0" xfId="0" applyFont="1"/>
    <xf numFmtId="10" fontId="8" fillId="0" borderId="0" xfId="1" applyNumberFormat="1" applyFont="1"/>
    <xf numFmtId="0" fontId="2" fillId="10" borderId="1" xfId="0" applyFont="1" applyFill="1" applyBorder="1"/>
    <xf numFmtId="4" fontId="2" fillId="10" borderId="1" xfId="0" applyNumberFormat="1" applyFont="1" applyFill="1" applyBorder="1"/>
    <xf numFmtId="0" fontId="9" fillId="6" borderId="0" xfId="0" applyFont="1" applyFill="1"/>
    <xf numFmtId="4" fontId="9" fillId="6" borderId="0" xfId="0" applyNumberFormat="1" applyFont="1" applyFill="1"/>
    <xf numFmtId="10" fontId="9" fillId="6" borderId="0" xfId="1" applyNumberFormat="1" applyFont="1" applyFill="1" applyBorder="1"/>
    <xf numFmtId="0" fontId="10" fillId="0" borderId="0" xfId="0" applyFont="1"/>
    <xf numFmtId="4" fontId="10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62"/>
  <sheetViews>
    <sheetView tabSelected="1" workbookViewId="0">
      <selection activeCell="D57" sqref="D57"/>
    </sheetView>
  </sheetViews>
  <sheetFormatPr defaultRowHeight="14.4" x14ac:dyDescent="0.3"/>
  <cols>
    <col min="2" max="2" width="35.88671875" customWidth="1"/>
    <col min="3" max="3" width="5.88671875" customWidth="1"/>
    <col min="4" max="4" width="12.6640625" customWidth="1"/>
    <col min="5" max="5" width="9.109375" customWidth="1"/>
  </cols>
  <sheetData>
    <row r="3" spans="2:5" x14ac:dyDescent="0.3">
      <c r="B3" s="1" t="s">
        <v>18</v>
      </c>
      <c r="D3" s="2">
        <v>2023</v>
      </c>
      <c r="E3" s="3"/>
    </row>
    <row r="4" spans="2:5" x14ac:dyDescent="0.3">
      <c r="B4" s="4" t="s">
        <v>0</v>
      </c>
      <c r="D4" s="4"/>
    </row>
    <row r="5" spans="2:5" x14ac:dyDescent="0.3">
      <c r="B5" s="5" t="s">
        <v>1</v>
      </c>
      <c r="D5" s="6">
        <v>0</v>
      </c>
    </row>
    <row r="6" spans="2:5" x14ac:dyDescent="0.3">
      <c r="B6" s="5" t="s">
        <v>2</v>
      </c>
      <c r="D6" s="6">
        <f>590000*12</f>
        <v>7080000</v>
      </c>
    </row>
    <row r="7" spans="2:5" x14ac:dyDescent="0.3">
      <c r="B7" s="5" t="s">
        <v>19</v>
      </c>
      <c r="D7" s="6">
        <v>100000</v>
      </c>
    </row>
    <row r="8" spans="2:5" x14ac:dyDescent="0.3">
      <c r="B8" s="5" t="s">
        <v>3</v>
      </c>
      <c r="D8" s="6">
        <v>76000</v>
      </c>
    </row>
    <row r="9" spans="2:5" x14ac:dyDescent="0.3">
      <c r="B9" s="5" t="s">
        <v>20</v>
      </c>
      <c r="D9" s="6">
        <v>150000</v>
      </c>
    </row>
    <row r="10" spans="2:5" x14ac:dyDescent="0.3">
      <c r="B10" s="5"/>
      <c r="D10" s="6"/>
    </row>
    <row r="11" spans="2:5" x14ac:dyDescent="0.3">
      <c r="B11" s="5"/>
      <c r="D11" s="6"/>
    </row>
    <row r="12" spans="2:5" x14ac:dyDescent="0.3">
      <c r="B12" s="7" t="s">
        <v>4</v>
      </c>
      <c r="D12" s="8">
        <f>SUM(D5:D11)</f>
        <v>7406000</v>
      </c>
      <c r="E12" s="9"/>
    </row>
    <row r="13" spans="2:5" x14ac:dyDescent="0.3">
      <c r="B13" s="10"/>
      <c r="D13" s="10"/>
    </row>
    <row r="14" spans="2:5" x14ac:dyDescent="0.3">
      <c r="B14" s="11" t="s">
        <v>5</v>
      </c>
      <c r="D14" s="11"/>
    </row>
    <row r="16" spans="2:5" x14ac:dyDescent="0.3">
      <c r="B16" s="12" t="s">
        <v>21</v>
      </c>
      <c r="D16" s="13">
        <f>D17/D$12</f>
        <v>0.28800972184715096</v>
      </c>
    </row>
    <row r="17" spans="2:5" x14ac:dyDescent="0.3">
      <c r="B17" s="14" t="s">
        <v>42</v>
      </c>
      <c r="D17" s="15">
        <f>SUM(D18:D38)</f>
        <v>2133000</v>
      </c>
    </row>
    <row r="18" spans="2:5" x14ac:dyDescent="0.3">
      <c r="B18" s="18" t="s">
        <v>22</v>
      </c>
      <c r="D18" s="19">
        <v>7000</v>
      </c>
      <c r="E18" s="20">
        <f>D18/$D$17</f>
        <v>3.2817627754336614E-3</v>
      </c>
    </row>
    <row r="19" spans="2:5" x14ac:dyDescent="0.3">
      <c r="B19" s="18" t="s">
        <v>6</v>
      </c>
      <c r="D19" s="19">
        <v>10000</v>
      </c>
      <c r="E19" s="20">
        <f t="shared" ref="E19:E37" si="0">D19/$D$17</f>
        <v>4.6882325363338025E-3</v>
      </c>
    </row>
    <row r="20" spans="2:5" x14ac:dyDescent="0.3">
      <c r="B20" s="18" t="s">
        <v>7</v>
      </c>
      <c r="D20" s="19">
        <v>4000</v>
      </c>
      <c r="E20" s="20">
        <f t="shared" si="0"/>
        <v>1.875293014533521E-3</v>
      </c>
    </row>
    <row r="21" spans="2:5" x14ac:dyDescent="0.3">
      <c r="B21" s="18" t="s">
        <v>23</v>
      </c>
      <c r="D21" s="19">
        <v>28000</v>
      </c>
      <c r="E21" s="20">
        <f t="shared" si="0"/>
        <v>1.3127051101734646E-2</v>
      </c>
    </row>
    <row r="22" spans="2:5" x14ac:dyDescent="0.3">
      <c r="B22" s="18" t="s">
        <v>24</v>
      </c>
      <c r="D22" s="19">
        <v>120000</v>
      </c>
      <c r="E22" s="20">
        <f t="shared" si="0"/>
        <v>5.6258790436005623E-2</v>
      </c>
    </row>
    <row r="23" spans="2:5" x14ac:dyDescent="0.3">
      <c r="B23" s="18" t="s">
        <v>25</v>
      </c>
      <c r="D23" s="19">
        <v>80000</v>
      </c>
      <c r="E23" s="20">
        <f t="shared" si="0"/>
        <v>3.750586029067042E-2</v>
      </c>
    </row>
    <row r="24" spans="2:5" x14ac:dyDescent="0.3">
      <c r="B24" s="18" t="s">
        <v>8</v>
      </c>
      <c r="D24" s="19">
        <v>30000</v>
      </c>
      <c r="E24" s="20">
        <f t="shared" si="0"/>
        <v>1.4064697609001406E-2</v>
      </c>
    </row>
    <row r="25" spans="2:5" x14ac:dyDescent="0.3">
      <c r="B25" s="18" t="s">
        <v>9</v>
      </c>
      <c r="D25" s="19">
        <v>10000</v>
      </c>
      <c r="E25" s="20">
        <f t="shared" si="0"/>
        <v>4.6882325363338025E-3</v>
      </c>
    </row>
    <row r="26" spans="2:5" x14ac:dyDescent="0.3">
      <c r="B26" s="18" t="s">
        <v>26</v>
      </c>
      <c r="D26" s="19">
        <v>55000</v>
      </c>
      <c r="E26" s="20">
        <f t="shared" si="0"/>
        <v>2.5785278949835913E-2</v>
      </c>
    </row>
    <row r="27" spans="2:5" x14ac:dyDescent="0.3">
      <c r="B27" s="18" t="s">
        <v>27</v>
      </c>
      <c r="D27" s="19">
        <v>150000</v>
      </c>
      <c r="E27" s="20">
        <f t="shared" si="0"/>
        <v>7.0323488045007029E-2</v>
      </c>
    </row>
    <row r="28" spans="2:5" x14ac:dyDescent="0.3">
      <c r="B28" s="18" t="s">
        <v>28</v>
      </c>
      <c r="D28" s="19">
        <v>10000</v>
      </c>
      <c r="E28" s="20">
        <f t="shared" si="0"/>
        <v>4.6882325363338025E-3</v>
      </c>
    </row>
    <row r="29" spans="2:5" x14ac:dyDescent="0.3">
      <c r="B29" s="18" t="s">
        <v>29</v>
      </c>
      <c r="D29" s="19">
        <v>120000</v>
      </c>
      <c r="E29" s="20">
        <f t="shared" si="0"/>
        <v>5.6258790436005623E-2</v>
      </c>
    </row>
    <row r="30" spans="2:5" x14ac:dyDescent="0.3">
      <c r="B30" s="18" t="s">
        <v>32</v>
      </c>
      <c r="D30" s="19">
        <v>15000</v>
      </c>
      <c r="E30" s="20">
        <f t="shared" si="0"/>
        <v>7.0323488045007029E-3</v>
      </c>
    </row>
    <row r="31" spans="2:5" x14ac:dyDescent="0.3">
      <c r="B31" s="18" t="s">
        <v>10</v>
      </c>
      <c r="D31" s="19">
        <v>12000</v>
      </c>
      <c r="E31" s="20">
        <f t="shared" si="0"/>
        <v>5.6258790436005627E-3</v>
      </c>
    </row>
    <row r="32" spans="2:5" x14ac:dyDescent="0.3">
      <c r="B32" s="18" t="s">
        <v>11</v>
      </c>
      <c r="D32" s="19">
        <v>50000</v>
      </c>
      <c r="E32" s="20">
        <f t="shared" si="0"/>
        <v>2.3441162681669011E-2</v>
      </c>
    </row>
    <row r="33" spans="2:5" x14ac:dyDescent="0.3">
      <c r="B33" s="18" t="s">
        <v>33</v>
      </c>
      <c r="D33" s="19">
        <v>1100000</v>
      </c>
      <c r="E33" s="20">
        <f t="shared" si="0"/>
        <v>0.51570557899671821</v>
      </c>
    </row>
    <row r="34" spans="2:5" x14ac:dyDescent="0.3">
      <c r="B34" s="18" t="s">
        <v>34</v>
      </c>
      <c r="D34" s="19">
        <v>180000</v>
      </c>
      <c r="E34" s="20">
        <f t="shared" si="0"/>
        <v>8.4388185654008435E-2</v>
      </c>
    </row>
    <row r="35" spans="2:5" x14ac:dyDescent="0.3">
      <c r="B35" s="18" t="s">
        <v>35</v>
      </c>
      <c r="D35" s="19">
        <v>80000</v>
      </c>
      <c r="E35" s="20">
        <f t="shared" si="0"/>
        <v>3.750586029067042E-2</v>
      </c>
    </row>
    <row r="36" spans="2:5" x14ac:dyDescent="0.3">
      <c r="B36" s="18" t="s">
        <v>36</v>
      </c>
      <c r="D36" s="19">
        <v>2000</v>
      </c>
      <c r="E36" s="20">
        <f t="shared" si="0"/>
        <v>9.3764650726676048E-4</v>
      </c>
    </row>
    <row r="37" spans="2:5" x14ac:dyDescent="0.3">
      <c r="B37" s="18" t="s">
        <v>37</v>
      </c>
      <c r="D37" s="19">
        <v>70000</v>
      </c>
      <c r="E37" s="20">
        <f t="shared" si="0"/>
        <v>3.2817627754336616E-2</v>
      </c>
    </row>
    <row r="38" spans="2:5" x14ac:dyDescent="0.3">
      <c r="B38" s="18"/>
      <c r="D38" s="19"/>
      <c r="E38" s="20"/>
    </row>
    <row r="40" spans="2:5" x14ac:dyDescent="0.3">
      <c r="B40" s="12" t="s">
        <v>31</v>
      </c>
      <c r="C40" s="13"/>
      <c r="D40" s="13">
        <f>D41/D$12</f>
        <v>0.71199027815284899</v>
      </c>
    </row>
    <row r="41" spans="2:5" x14ac:dyDescent="0.3">
      <c r="B41" s="16" t="s">
        <v>30</v>
      </c>
      <c r="D41" s="17">
        <f>D12-D17</f>
        <v>5273000</v>
      </c>
    </row>
    <row r="44" spans="2:5" x14ac:dyDescent="0.3">
      <c r="B44" s="18" t="s">
        <v>12</v>
      </c>
      <c r="D44" s="19">
        <f>93000*12</f>
        <v>1116000</v>
      </c>
      <c r="E44" s="20">
        <f>D44/$D$12</f>
        <v>0.15068863083985956</v>
      </c>
    </row>
    <row r="45" spans="2:5" x14ac:dyDescent="0.3">
      <c r="B45" s="21"/>
      <c r="D45" s="21"/>
    </row>
    <row r="46" spans="2:5" x14ac:dyDescent="0.3">
      <c r="B46" s="12" t="s">
        <v>38</v>
      </c>
      <c r="C46" s="13"/>
      <c r="D46" s="13">
        <f>D47/D$12</f>
        <v>0.56130164731298948</v>
      </c>
    </row>
    <row r="47" spans="2:5" x14ac:dyDescent="0.3">
      <c r="B47" s="16" t="s">
        <v>41</v>
      </c>
      <c r="D47" s="17">
        <f>D41-D44</f>
        <v>4157000</v>
      </c>
    </row>
    <row r="48" spans="2:5" x14ac:dyDescent="0.3">
      <c r="B48" s="21"/>
      <c r="D48" s="21"/>
    </row>
    <row r="49" spans="2:5" x14ac:dyDescent="0.3">
      <c r="B49" s="12" t="s">
        <v>13</v>
      </c>
      <c r="D49" s="13">
        <f>D50/D$12</f>
        <v>0.21712125303807722</v>
      </c>
    </row>
    <row r="50" spans="2:5" x14ac:dyDescent="0.3">
      <c r="B50" s="14" t="s">
        <v>14</v>
      </c>
      <c r="D50" s="15">
        <f>SUM(D51:D52)</f>
        <v>1608000</v>
      </c>
    </row>
    <row r="51" spans="2:5" x14ac:dyDescent="0.3">
      <c r="B51" s="18" t="s">
        <v>15</v>
      </c>
      <c r="D51" s="19">
        <f>133000*12</f>
        <v>1596000</v>
      </c>
      <c r="E51" s="20"/>
    </row>
    <row r="52" spans="2:5" x14ac:dyDescent="0.3">
      <c r="B52" s="18" t="s">
        <v>39</v>
      </c>
      <c r="D52" s="19">
        <v>12000</v>
      </c>
      <c r="E52" s="20"/>
    </row>
    <row r="53" spans="2:5" x14ac:dyDescent="0.3">
      <c r="B53" s="21"/>
      <c r="D53" s="21"/>
    </row>
    <row r="54" spans="2:5" x14ac:dyDescent="0.3">
      <c r="B54" s="14" t="s">
        <v>40</v>
      </c>
      <c r="C54" s="22"/>
      <c r="D54" s="15">
        <f>0.16*(D47-D50)</f>
        <v>407840</v>
      </c>
      <c r="E54" s="23"/>
    </row>
    <row r="56" spans="2:5" x14ac:dyDescent="0.3">
      <c r="B56" s="12" t="s">
        <v>16</v>
      </c>
      <c r="D56" s="13">
        <f>D57/D$12</f>
        <v>0.28911153119092625</v>
      </c>
    </row>
    <row r="57" spans="2:5" x14ac:dyDescent="0.3">
      <c r="B57" s="24" t="s">
        <v>17</v>
      </c>
      <c r="D57" s="25">
        <f>D47-D50-D54</f>
        <v>2141160</v>
      </c>
      <c r="E57" s="20"/>
    </row>
    <row r="59" spans="2:5" x14ac:dyDescent="0.3">
      <c r="B59" s="26"/>
      <c r="C59" s="26"/>
      <c r="D59" s="27"/>
      <c r="E59" s="28"/>
    </row>
    <row r="60" spans="2:5" x14ac:dyDescent="0.3">
      <c r="E60" s="28"/>
    </row>
    <row r="62" spans="2:5" x14ac:dyDescent="0.3">
      <c r="B62" s="29"/>
      <c r="D6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2023-04-04T08:30:33Z</dcterms:modified>
</cp:coreProperties>
</file>